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gnar Sidenvall\Documents\Friluftsfrämjandet\Årsmöten\"/>
    </mc:Choice>
  </mc:AlternateContent>
  <bookViews>
    <workbookView xWindow="0" yWindow="0" windowWidth="20490" windowHeight="7155"/>
  </bookViews>
  <sheets>
    <sheet name="Budget 2019" sheetId="7" r:id="rId1"/>
    <sheet name="Underlag o kommentarer" sheetId="1" r:id="rId2"/>
    <sheet name="Budget 2018" sheetId="6" r:id="rId3"/>
    <sheet name="Budget 2017" sheetId="5" r:id="rId4"/>
    <sheet name="Budget 2016" sheetId="4" r:id="rId5"/>
    <sheet name="Blad2" sheetId="2" r:id="rId6"/>
    <sheet name="Blad3" sheetId="3" r:id="rId7"/>
  </sheets>
  <calcPr calcId="152511"/>
</workbook>
</file>

<file path=xl/calcChain.xml><?xml version="1.0" encoding="utf-8"?>
<calcChain xmlns="http://schemas.openxmlformats.org/spreadsheetml/2006/main">
  <c r="B31" i="7" l="1"/>
  <c r="C28" i="7"/>
  <c r="D27" i="7"/>
  <c r="D31" i="7" s="1"/>
  <c r="C18" i="7"/>
  <c r="C31" i="7" s="1"/>
  <c r="D15" i="7"/>
  <c r="C15" i="7"/>
  <c r="C33" i="7" s="1"/>
  <c r="B15" i="7"/>
  <c r="B33" i="7" s="1"/>
  <c r="D33" i="7" l="1"/>
  <c r="I27" i="1"/>
  <c r="I31" i="1" s="1"/>
  <c r="I15" i="1"/>
  <c r="H28" i="1"/>
  <c r="H18" i="1"/>
  <c r="H15" i="1"/>
  <c r="I33" i="1" l="1"/>
  <c r="I36" i="1"/>
  <c r="H31" i="1"/>
  <c r="H33" i="1" s="1"/>
  <c r="H36" i="1" l="1"/>
  <c r="C25" i="6"/>
  <c r="B25" i="6"/>
  <c r="C13" i="6"/>
  <c r="C27" i="6" s="1"/>
  <c r="B13" i="6"/>
  <c r="G31" i="1"/>
  <c r="G15" i="1"/>
  <c r="G33" i="1" s="1"/>
  <c r="F28" i="1"/>
  <c r="F18" i="1"/>
  <c r="F15" i="1"/>
  <c r="B27" i="6" l="1"/>
  <c r="G36" i="1"/>
  <c r="F31" i="1"/>
  <c r="F33" i="1" s="1"/>
  <c r="B25" i="5"/>
  <c r="B13" i="5"/>
  <c r="E31" i="1"/>
  <c r="E15" i="1"/>
  <c r="E33" i="1" s="1"/>
  <c r="D28" i="1"/>
  <c r="D31" i="1" s="1"/>
  <c r="C31" i="1"/>
  <c r="B28" i="1"/>
  <c r="B31" i="1" s="1"/>
  <c r="B15" i="1"/>
  <c r="B33" i="1" s="1"/>
  <c r="D14" i="1"/>
  <c r="D15" i="1" s="1"/>
  <c r="D33" i="1" s="1"/>
  <c r="B23" i="4"/>
  <c r="B13" i="4"/>
  <c r="B25" i="4" s="1"/>
  <c r="F36" i="1" l="1"/>
  <c r="E36" i="1"/>
  <c r="D36" i="1"/>
  <c r="B36" i="1"/>
  <c r="B27" i="5"/>
  <c r="C15" i="1" l="1"/>
  <c r="C33" i="1" l="1"/>
  <c r="C36" i="1" s="1"/>
</calcChain>
</file>

<file path=xl/sharedStrings.xml><?xml version="1.0" encoding="utf-8"?>
<sst xmlns="http://schemas.openxmlformats.org/spreadsheetml/2006/main" count="177" uniqueCount="62">
  <si>
    <t>Hudiksvall</t>
  </si>
  <si>
    <t>Intäkter skridsko</t>
  </si>
  <si>
    <t>Intäkter kajak</t>
  </si>
  <si>
    <t>Medlemsavgifter</t>
  </si>
  <si>
    <t>Intäkter</t>
  </si>
  <si>
    <t>Budget 2016 (kr)</t>
  </si>
  <si>
    <t>Övriga intäkter</t>
  </si>
  <si>
    <t>Kostnader</t>
  </si>
  <si>
    <t>Utbildning</t>
  </si>
  <si>
    <t>Skridsko</t>
  </si>
  <si>
    <t>Kajak</t>
  </si>
  <si>
    <t>Mulle och knytte</t>
  </si>
  <si>
    <t>Summa intäkter</t>
  </si>
  <si>
    <t>Summa kostnader</t>
  </si>
  <si>
    <t>¹) Annonser, årsmöte, uppvaktningar, bankkostnader, ekonomitjänster</t>
  </si>
  <si>
    <t>²) Gemensamma aktiviteter finansieras delvis av balanserade vinstmedel</t>
  </si>
  <si>
    <t>Fjäll</t>
  </si>
  <si>
    <t>Gemensamma aktiviteter ²</t>
  </si>
  <si>
    <t>RESULTAT ²</t>
  </si>
  <si>
    <r>
      <t>Övrigt</t>
    </r>
    <r>
      <rPr>
        <sz val="12"/>
        <color theme="1"/>
        <rFont val="Calibri"/>
        <family val="2"/>
      </rPr>
      <t>¹</t>
    </r>
  </si>
  <si>
    <t>Budget 2016</t>
  </si>
  <si>
    <t>Utfall 2015</t>
  </si>
  <si>
    <t>Budget 2017</t>
  </si>
  <si>
    <t>Utfall 2016</t>
  </si>
  <si>
    <t>Avskrivningar</t>
  </si>
  <si>
    <t>Renovering Hedestugan</t>
  </si>
  <si>
    <t>Övriga intäkter¹</t>
  </si>
  <si>
    <t>Gemensamma aktiviteter</t>
  </si>
  <si>
    <t>¹) Bidrag, försäljning t.ex. kartor, avgifter gemensamma aktiviteter m.m.</t>
  </si>
  <si>
    <t>²) Annonser, årsmöte, uppvaktningar, bankkostnader, ekonomitjänster m.m.</t>
  </si>
  <si>
    <t>Kommentar</t>
  </si>
  <si>
    <t>Budget 2017 (kr)</t>
  </si>
  <si>
    <r>
      <t>Övriga kostnader</t>
    </r>
    <r>
      <rPr>
        <sz val="12"/>
        <color theme="1"/>
        <rFont val="Calibri"/>
        <family val="2"/>
      </rPr>
      <t>²</t>
    </r>
  </si>
  <si>
    <t>RESULTAT</t>
  </si>
  <si>
    <t>Utfall 2017</t>
  </si>
  <si>
    <t>Budget 2018</t>
  </si>
  <si>
    <t>Alpin</t>
  </si>
  <si>
    <t>-</t>
  </si>
  <si>
    <t>²) Annonser, årsmöte, uppvaktningar, bankkostnader, ekonomitjänster, styrelsen, uppvaktningar, kontorsmateriel m.m.</t>
  </si>
  <si>
    <t>RESULTAT efter finansiella poster</t>
  </si>
  <si>
    <t>Justering Hedebackens vänner</t>
  </si>
  <si>
    <t>ÅRETS RESULTAT</t>
  </si>
  <si>
    <t>Renovering Hedestugan, nytt avloppssystem</t>
  </si>
  <si>
    <t>Budget 2018 (kr)</t>
  </si>
  <si>
    <t>Snöskovandring</t>
  </si>
  <si>
    <t>Intäkter kajak¹</t>
  </si>
  <si>
    <t>Övriga intäkter²</t>
  </si>
  <si>
    <r>
      <t>Redovisningstjänster</t>
    </r>
    <r>
      <rPr>
        <vertAlign val="superscript"/>
        <sz val="12"/>
        <color theme="1"/>
        <rFont val="Calibri"/>
        <family val="2"/>
        <scheme val="minor"/>
      </rPr>
      <t>3</t>
    </r>
  </si>
  <si>
    <r>
      <t>Övriga kostnader</t>
    </r>
    <r>
      <rPr>
        <vertAlign val="superscript"/>
        <sz val="12"/>
        <color theme="1"/>
        <rFont val="Calibri"/>
        <family val="2"/>
        <scheme val="minor"/>
      </rPr>
      <t>4</t>
    </r>
  </si>
  <si>
    <t>Kajak¹</t>
  </si>
  <si>
    <t>Utfall 2018</t>
  </si>
  <si>
    <t>Budget 2019</t>
  </si>
  <si>
    <t>Mulle</t>
  </si>
  <si>
    <t>Snöskor</t>
  </si>
  <si>
    <t>Reklam och PR</t>
  </si>
  <si>
    <t>Räntekostnader</t>
  </si>
  <si>
    <t xml:space="preserve">¹) </t>
  </si>
  <si>
    <r>
      <t>Hedestugan</t>
    </r>
    <r>
      <rPr>
        <vertAlign val="superscript"/>
        <sz val="12"/>
        <color theme="1"/>
        <rFont val="Calibri"/>
        <family val="2"/>
        <scheme val="minor"/>
      </rPr>
      <t>3</t>
    </r>
  </si>
  <si>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 xml:space="preserve">) Projektor och duk 8 000 kr, porslin 3 000 kr, element 9 000 kr </t>
    </r>
  </si>
  <si>
    <t>²) Annonser, årsmöte,  bankkostnader, ekonomitjänster, styrelsen, uppvaktningar, kontorsmateriel m.m.</t>
  </si>
  <si>
    <t>Budget 2019 (kr)</t>
  </si>
  <si>
    <t>¹) Försäljning av skog 2018, sponsormedel för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</si>
</sst>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2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vertAlign val="superscript"/>
      <sz val="12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/>
    <xf numFmtId="3" fontId="0" fillId="0" borderId="0" xfId="0" applyNumberFormat="1"/>
    <xf numFmtId="3" fontId="1" fillId="0" borderId="0" xfId="0" applyNumberFormat="1" applyFont="1" applyAlignment="1"/>
    <xf numFmtId="0" fontId="2" fillId="0" borderId="0" xfId="0" applyFont="1"/>
    <xf numFmtId="3" fontId="3" fillId="0" borderId="0" xfId="0" applyNumberFormat="1" applyFont="1"/>
    <xf numFmtId="0" fontId="3" fillId="0" borderId="0" xfId="0" applyFont="1"/>
    <xf numFmtId="3" fontId="2" fillId="0" borderId="1" xfId="0" applyNumberFormat="1" applyFont="1" applyBorder="1"/>
    <xf numFmtId="3" fontId="2" fillId="0" borderId="0" xfId="0" applyNumberFormat="1" applyFont="1"/>
    <xf numFmtId="0" fontId="5" fillId="0" borderId="0" xfId="0" applyFont="1"/>
    <xf numFmtId="3" fontId="5" fillId="0" borderId="0" xfId="0" applyNumberFormat="1" applyFont="1"/>
    <xf numFmtId="0" fontId="6" fillId="0" borderId="0" xfId="0" applyFont="1" applyAlignment="1">
      <alignment horizontal="center" wrapText="1"/>
    </xf>
    <xf numFmtId="3" fontId="7" fillId="0" borderId="0" xfId="0" applyNumberFormat="1" applyFont="1"/>
    <xf numFmtId="0" fontId="6" fillId="0" borderId="0" xfId="0" applyFont="1" applyAlignment="1">
      <alignment vertical="top"/>
    </xf>
    <xf numFmtId="0" fontId="6" fillId="0" borderId="0" xfId="0" applyFont="1" applyAlignment="1">
      <alignment horizontal="right" wrapText="1"/>
    </xf>
    <xf numFmtId="3" fontId="6" fillId="0" borderId="0" xfId="0" applyNumberFormat="1" applyFont="1" applyAlignment="1">
      <alignment horizontal="right" wrapText="1"/>
    </xf>
    <xf numFmtId="3" fontId="3" fillId="0" borderId="0" xfId="0" applyNumberFormat="1" applyFont="1" applyAlignment="1">
      <alignment horizontal="right"/>
    </xf>
    <xf numFmtId="3" fontId="8" fillId="0" borderId="1" xfId="0" applyNumberFormat="1" applyFont="1" applyBorder="1"/>
    <xf numFmtId="3" fontId="9" fillId="0" borderId="0" xfId="0" applyNumberFormat="1" applyFont="1"/>
    <xf numFmtId="3" fontId="9" fillId="0" borderId="0" xfId="0" applyNumberFormat="1" applyFont="1" applyAlignment="1">
      <alignment horizontal="right"/>
    </xf>
    <xf numFmtId="3" fontId="2" fillId="0" borderId="1" xfId="0" applyNumberFormat="1" applyFont="1" applyBorder="1" applyAlignment="1">
      <alignment horizontal="right"/>
    </xf>
    <xf numFmtId="3" fontId="2" fillId="0" borderId="0" xfId="0" applyNumberFormat="1" applyFont="1" applyAlignment="1">
      <alignment horizontal="right"/>
    </xf>
    <xf numFmtId="3" fontId="7" fillId="0" borderId="0" xfId="0" applyNumberFormat="1" applyFont="1" applyAlignment="1">
      <alignment horizontal="right"/>
    </xf>
    <xf numFmtId="0" fontId="12" fillId="0" borderId="0" xfId="0" applyFont="1"/>
    <xf numFmtId="0" fontId="6" fillId="2" borderId="0" xfId="0" applyFont="1" applyFill="1" applyAlignment="1">
      <alignment horizontal="right" wrapText="1"/>
    </xf>
    <xf numFmtId="0" fontId="3" fillId="2" borderId="0" xfId="0" applyFont="1" applyFill="1"/>
    <xf numFmtId="3" fontId="3" fillId="2" borderId="0" xfId="0" applyNumberFormat="1" applyFont="1" applyFill="1"/>
    <xf numFmtId="3" fontId="3" fillId="2" borderId="0" xfId="0" applyNumberFormat="1" applyFont="1" applyFill="1" applyAlignment="1">
      <alignment horizontal="right"/>
    </xf>
    <xf numFmtId="3" fontId="7" fillId="2" borderId="0" xfId="0" applyNumberFormat="1" applyFont="1" applyFill="1" applyAlignment="1">
      <alignment horizontal="right"/>
    </xf>
    <xf numFmtId="3" fontId="2" fillId="2" borderId="1" xfId="0" applyNumberFormat="1" applyFont="1" applyFill="1" applyBorder="1"/>
    <xf numFmtId="3" fontId="2" fillId="2" borderId="1" xfId="0" applyNumberFormat="1" applyFont="1" applyFill="1" applyBorder="1" applyAlignment="1">
      <alignment horizontal="right"/>
    </xf>
    <xf numFmtId="3" fontId="8" fillId="2" borderId="1" xfId="0" applyNumberFormat="1" applyFont="1" applyFill="1" applyBorder="1"/>
    <xf numFmtId="0" fontId="13" fillId="0" borderId="0" xfId="0" applyFont="1"/>
    <xf numFmtId="3" fontId="9" fillId="2" borderId="0" xfId="0" applyNumberFormat="1" applyFont="1" applyFill="1"/>
    <xf numFmtId="3" fontId="9" fillId="2" borderId="0" xfId="0" applyNumberFormat="1" applyFont="1" applyFill="1" applyAlignment="1">
      <alignment horizontal="right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10584</xdr:colOff>
      <xdr:row>0</xdr:row>
      <xdr:rowOff>0</xdr:rowOff>
    </xdr:from>
    <xdr:to>
      <xdr:col>0</xdr:col>
      <xdr:colOff>591609</xdr:colOff>
      <xdr:row>3</xdr:row>
      <xdr:rowOff>47625</xdr:rowOff>
    </xdr:to>
    <xdr:pic>
      <xdr:nvPicPr>
        <xdr:cNvPr id="2" name="Bildobjekt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84" y="0"/>
          <a:ext cx="581025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581025</xdr:colOff>
      <xdr:row>3</xdr:row>
      <xdr:rowOff>47625</xdr:rowOff>
    </xdr:to>
    <xdr:pic>
      <xdr:nvPicPr>
        <xdr:cNvPr id="3" name="Bildobjekt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81025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581025</xdr:colOff>
      <xdr:row>3</xdr:row>
      <xdr:rowOff>47625</xdr:rowOff>
    </xdr:to>
    <xdr:pic>
      <xdr:nvPicPr>
        <xdr:cNvPr id="2" name="Bildobjekt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81025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581025</xdr:colOff>
      <xdr:row>3</xdr:row>
      <xdr:rowOff>47625</xdr:rowOff>
    </xdr:to>
    <xdr:pic>
      <xdr:nvPicPr>
        <xdr:cNvPr id="2" name="Bildobjekt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81025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581025</xdr:colOff>
      <xdr:row>3</xdr:row>
      <xdr:rowOff>47625</xdr:rowOff>
    </xdr:to>
    <xdr:pic>
      <xdr:nvPicPr>
        <xdr:cNvPr id="2" name="Bildobjekt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81025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4:H50"/>
  <sheetViews>
    <sheetView tabSelected="1" zoomScale="90" zoomScaleNormal="90" workbookViewId="0">
      <selection activeCell="A4" sqref="A4"/>
    </sheetView>
  </sheetViews>
  <sheetFormatPr defaultRowHeight="15" x14ac:dyDescent="0.25"/>
  <cols>
    <col min="1" max="1" width="49.85546875" customWidth="1"/>
    <col min="2" max="4" width="10" customWidth="1"/>
  </cols>
  <sheetData>
    <row r="4" spans="1:8" ht="18" customHeight="1" x14ac:dyDescent="0.25">
      <c r="A4" s="1" t="s">
        <v>0</v>
      </c>
    </row>
    <row r="6" spans="1:8" ht="23.25" x14ac:dyDescent="0.35">
      <c r="A6" s="2" t="s">
        <v>60</v>
      </c>
      <c r="B6" s="2"/>
      <c r="C6" s="2"/>
      <c r="D6" s="2"/>
      <c r="E6" s="2"/>
      <c r="F6" s="2"/>
      <c r="G6" s="2"/>
      <c r="H6" s="2"/>
    </row>
    <row r="7" spans="1:8" ht="32.25" customHeight="1" x14ac:dyDescent="0.35">
      <c r="A7" s="2"/>
      <c r="B7" s="15" t="s">
        <v>35</v>
      </c>
      <c r="C7" s="16" t="s">
        <v>50</v>
      </c>
      <c r="D7" s="25" t="s">
        <v>51</v>
      </c>
      <c r="E7" s="2"/>
      <c r="F7" s="2"/>
      <c r="G7" s="2"/>
      <c r="H7" s="2"/>
    </row>
    <row r="8" spans="1:8" ht="15.75" x14ac:dyDescent="0.25">
      <c r="A8" s="5" t="s">
        <v>4</v>
      </c>
      <c r="B8" s="7"/>
      <c r="C8" s="7"/>
      <c r="D8" s="26"/>
    </row>
    <row r="9" spans="1:8" ht="15.75" x14ac:dyDescent="0.25">
      <c r="A9" s="7" t="s">
        <v>3</v>
      </c>
      <c r="B9" s="6">
        <v>25000</v>
      </c>
      <c r="C9" s="6">
        <v>25242</v>
      </c>
      <c r="D9" s="27">
        <v>25000</v>
      </c>
    </row>
    <row r="10" spans="1:8" ht="15.75" x14ac:dyDescent="0.25">
      <c r="A10" s="7" t="s">
        <v>52</v>
      </c>
      <c r="B10" s="17" t="s">
        <v>37</v>
      </c>
      <c r="C10" s="6">
        <v>1100</v>
      </c>
      <c r="D10" s="28">
        <v>0</v>
      </c>
    </row>
    <row r="11" spans="1:8" ht="15.75" x14ac:dyDescent="0.25">
      <c r="A11" s="7" t="s">
        <v>9</v>
      </c>
      <c r="B11" s="6">
        <v>1000</v>
      </c>
      <c r="C11" s="6">
        <v>1070</v>
      </c>
      <c r="D11" s="27">
        <v>1000</v>
      </c>
    </row>
    <row r="12" spans="1:8" ht="15.75" x14ac:dyDescent="0.25">
      <c r="A12" s="7" t="s">
        <v>53</v>
      </c>
      <c r="B12" s="17" t="s">
        <v>37</v>
      </c>
      <c r="C12" s="6">
        <v>4350</v>
      </c>
      <c r="D12" s="27">
        <v>1000</v>
      </c>
    </row>
    <row r="13" spans="1:8" ht="15.75" x14ac:dyDescent="0.25">
      <c r="A13" s="7" t="s">
        <v>2</v>
      </c>
      <c r="B13" s="6">
        <v>0</v>
      </c>
      <c r="C13" s="6">
        <v>38116</v>
      </c>
      <c r="D13" s="34">
        <v>35000</v>
      </c>
    </row>
    <row r="14" spans="1:8" ht="15.75" x14ac:dyDescent="0.25">
      <c r="A14" s="7" t="s">
        <v>26</v>
      </c>
      <c r="B14" s="6">
        <v>0</v>
      </c>
      <c r="C14" s="6">
        <v>73309</v>
      </c>
      <c r="D14" s="35">
        <v>20000</v>
      </c>
    </row>
    <row r="15" spans="1:8" ht="15.75" x14ac:dyDescent="0.25">
      <c r="A15" s="5" t="s">
        <v>12</v>
      </c>
      <c r="B15" s="8">
        <f t="shared" ref="B15:D15" si="0">SUM(B9:B14)</f>
        <v>26000</v>
      </c>
      <c r="C15" s="8">
        <f t="shared" si="0"/>
        <v>143187</v>
      </c>
      <c r="D15" s="30">
        <f t="shared" si="0"/>
        <v>82000</v>
      </c>
    </row>
    <row r="16" spans="1:8" ht="15.75" x14ac:dyDescent="0.25">
      <c r="A16" s="7"/>
      <c r="B16" s="6"/>
      <c r="C16" s="6"/>
      <c r="D16" s="27"/>
    </row>
    <row r="17" spans="1:4" ht="15.75" x14ac:dyDescent="0.25">
      <c r="A17" s="5" t="s">
        <v>7</v>
      </c>
      <c r="B17" s="6"/>
      <c r="C17" s="6"/>
      <c r="D17" s="27"/>
    </row>
    <row r="18" spans="1:4" ht="15.75" x14ac:dyDescent="0.25">
      <c r="A18" s="7" t="s">
        <v>8</v>
      </c>
      <c r="B18" s="6">
        <v>-10000</v>
      </c>
      <c r="C18" s="6">
        <f>-600</f>
        <v>-600</v>
      </c>
      <c r="D18" s="34">
        <v>-5000</v>
      </c>
    </row>
    <row r="19" spans="1:4" ht="15.75" x14ac:dyDescent="0.25">
      <c r="A19" s="7" t="s">
        <v>52</v>
      </c>
      <c r="B19" s="17">
        <v>-2000</v>
      </c>
      <c r="C19" s="17">
        <v>-2000</v>
      </c>
      <c r="D19" s="28">
        <v>-1000</v>
      </c>
    </row>
    <row r="20" spans="1:4" ht="15.75" x14ac:dyDescent="0.25">
      <c r="A20" s="7" t="s">
        <v>9</v>
      </c>
      <c r="B20" s="6">
        <v>-2000</v>
      </c>
      <c r="C20" s="6">
        <v>-3941</v>
      </c>
      <c r="D20" s="27">
        <v>-1000</v>
      </c>
    </row>
    <row r="21" spans="1:4" ht="15.75" x14ac:dyDescent="0.25">
      <c r="A21" s="7" t="s">
        <v>53</v>
      </c>
      <c r="B21" s="17" t="s">
        <v>37</v>
      </c>
      <c r="C21" s="6">
        <v>-14588</v>
      </c>
      <c r="D21" s="27">
        <v>0</v>
      </c>
    </row>
    <row r="22" spans="1:4" ht="15.75" x14ac:dyDescent="0.25">
      <c r="A22" s="7" t="s">
        <v>10</v>
      </c>
      <c r="B22" s="6">
        <v>-5000</v>
      </c>
      <c r="C22" s="6">
        <v>-22918</v>
      </c>
      <c r="D22" s="34">
        <v>-35000</v>
      </c>
    </row>
    <row r="23" spans="1:4" ht="15.75" x14ac:dyDescent="0.25">
      <c r="A23" s="7" t="s">
        <v>36</v>
      </c>
      <c r="B23" s="17">
        <v>0</v>
      </c>
      <c r="C23" s="17" t="s">
        <v>37</v>
      </c>
      <c r="D23" s="28" t="s">
        <v>37</v>
      </c>
    </row>
    <row r="24" spans="1:4" ht="15.75" x14ac:dyDescent="0.25">
      <c r="A24" s="7" t="s">
        <v>54</v>
      </c>
      <c r="B24" s="17" t="s">
        <v>37</v>
      </c>
      <c r="C24" s="17">
        <v>-35896</v>
      </c>
      <c r="D24" s="29" t="s">
        <v>37</v>
      </c>
    </row>
    <row r="25" spans="1:4" ht="15.75" x14ac:dyDescent="0.25">
      <c r="A25" s="7" t="s">
        <v>16</v>
      </c>
      <c r="B25" s="17" t="s">
        <v>37</v>
      </c>
      <c r="C25" s="17" t="s">
        <v>37</v>
      </c>
      <c r="D25" s="28" t="s">
        <v>37</v>
      </c>
    </row>
    <row r="26" spans="1:4" ht="15.75" x14ac:dyDescent="0.25">
      <c r="A26" s="7" t="s">
        <v>27</v>
      </c>
      <c r="B26" s="6">
        <v>-7000</v>
      </c>
      <c r="C26" s="6">
        <v>-6241</v>
      </c>
      <c r="D26" s="27">
        <v>-6000</v>
      </c>
    </row>
    <row r="27" spans="1:4" ht="18" x14ac:dyDescent="0.25">
      <c r="A27" s="7" t="s">
        <v>57</v>
      </c>
      <c r="B27" s="6">
        <v>-70000</v>
      </c>
      <c r="C27" s="6">
        <v>-70000</v>
      </c>
      <c r="D27" s="28">
        <f>-8000-3000-9000</f>
        <v>-20000</v>
      </c>
    </row>
    <row r="28" spans="1:4" ht="15.75" x14ac:dyDescent="0.25">
      <c r="A28" s="7" t="s">
        <v>32</v>
      </c>
      <c r="B28" s="6">
        <v>-22000</v>
      </c>
      <c r="C28" s="6">
        <f>-2752-1120-1610-7117</f>
        <v>-12599</v>
      </c>
      <c r="D28" s="27">
        <v>-15000</v>
      </c>
    </row>
    <row r="29" spans="1:4" ht="15.75" x14ac:dyDescent="0.25">
      <c r="A29" s="7" t="s">
        <v>24</v>
      </c>
      <c r="B29" s="20">
        <v>0</v>
      </c>
      <c r="C29" s="20">
        <v>-9425</v>
      </c>
      <c r="D29" s="35">
        <v>-9000</v>
      </c>
    </row>
    <row r="30" spans="1:4" ht="15.75" x14ac:dyDescent="0.25">
      <c r="A30" s="7" t="s">
        <v>55</v>
      </c>
      <c r="B30" s="20" t="s">
        <v>37</v>
      </c>
      <c r="C30" s="20">
        <v>-927</v>
      </c>
      <c r="D30" s="35">
        <v>1000</v>
      </c>
    </row>
    <row r="31" spans="1:4" ht="15.75" x14ac:dyDescent="0.25">
      <c r="A31" s="5" t="s">
        <v>13</v>
      </c>
      <c r="B31" s="21">
        <f t="shared" ref="B31" si="1">SUM(B18:B29)</f>
        <v>-118000</v>
      </c>
      <c r="C31" s="21">
        <f>SUM(C18:C30)</f>
        <v>-179135</v>
      </c>
      <c r="D31" s="31">
        <f>SUM(D18:D30)</f>
        <v>-91000</v>
      </c>
    </row>
    <row r="32" spans="1:4" ht="15.75" x14ac:dyDescent="0.25">
      <c r="A32" s="7"/>
      <c r="B32" s="6"/>
      <c r="C32" s="6"/>
      <c r="D32" s="27"/>
    </row>
    <row r="33" spans="1:4" ht="15.75" x14ac:dyDescent="0.25">
      <c r="A33" s="5" t="s">
        <v>41</v>
      </c>
      <c r="B33" s="18">
        <f>B15+B31</f>
        <v>-92000</v>
      </c>
      <c r="C33" s="18">
        <f t="shared" ref="C33:D33" si="2">C15+C31</f>
        <v>-35948</v>
      </c>
      <c r="D33" s="32">
        <f t="shared" si="2"/>
        <v>-9000</v>
      </c>
    </row>
    <row r="34" spans="1:4" x14ac:dyDescent="0.25">
      <c r="B34" s="3"/>
      <c r="C34" s="3"/>
      <c r="D34" s="3"/>
    </row>
    <row r="35" spans="1:4" x14ac:dyDescent="0.25">
      <c r="B35" s="3"/>
      <c r="C35" s="3"/>
      <c r="D35" s="3"/>
    </row>
    <row r="36" spans="1:4" x14ac:dyDescent="0.25">
      <c r="A36" s="33" t="s">
        <v>61</v>
      </c>
      <c r="B36" s="3"/>
      <c r="C36" s="3"/>
      <c r="D36" s="3"/>
    </row>
    <row r="37" spans="1:4" x14ac:dyDescent="0.25">
      <c r="A37" s="10" t="s">
        <v>59</v>
      </c>
      <c r="B37" s="3"/>
      <c r="C37" s="3"/>
      <c r="D37" s="3"/>
    </row>
    <row r="38" spans="1:4" ht="17.25" x14ac:dyDescent="0.25">
      <c r="A38" s="10" t="s">
        <v>58</v>
      </c>
      <c r="B38" s="3"/>
      <c r="C38" s="3"/>
      <c r="D38" s="3"/>
    </row>
    <row r="39" spans="1:4" x14ac:dyDescent="0.25">
      <c r="B39" s="3"/>
      <c r="C39" s="3"/>
      <c r="D39" s="3"/>
    </row>
    <row r="40" spans="1:4" x14ac:dyDescent="0.25">
      <c r="B40" s="3"/>
      <c r="C40" s="3"/>
      <c r="D40" s="3"/>
    </row>
    <row r="41" spans="1:4" x14ac:dyDescent="0.25">
      <c r="B41" s="3"/>
      <c r="C41" s="3"/>
      <c r="D41" s="3"/>
    </row>
    <row r="42" spans="1:4" x14ac:dyDescent="0.25">
      <c r="B42" s="3"/>
      <c r="C42" s="3"/>
      <c r="D42" s="3"/>
    </row>
    <row r="43" spans="1:4" x14ac:dyDescent="0.25">
      <c r="B43" s="3"/>
      <c r="C43" s="3"/>
      <c r="D43" s="3"/>
    </row>
    <row r="44" spans="1:4" x14ac:dyDescent="0.25">
      <c r="B44" s="3"/>
      <c r="C44" s="3"/>
      <c r="D44" s="3"/>
    </row>
    <row r="45" spans="1:4" x14ac:dyDescent="0.25">
      <c r="B45" s="3"/>
      <c r="C45" s="3"/>
      <c r="D45" s="3"/>
    </row>
    <row r="46" spans="1:4" x14ac:dyDescent="0.25">
      <c r="B46" s="3"/>
      <c r="C46" s="3"/>
      <c r="D46" s="3"/>
    </row>
    <row r="47" spans="1:4" x14ac:dyDescent="0.25">
      <c r="B47" s="3"/>
      <c r="C47" s="3"/>
      <c r="D47" s="3"/>
    </row>
    <row r="48" spans="1:4" x14ac:dyDescent="0.25">
      <c r="B48" s="3"/>
      <c r="C48" s="3"/>
      <c r="D48" s="3"/>
    </row>
    <row r="49" spans="2:4" x14ac:dyDescent="0.25">
      <c r="B49" s="3"/>
      <c r="C49" s="3"/>
      <c r="D49" s="3"/>
    </row>
    <row r="50" spans="2:4" x14ac:dyDescent="0.25">
      <c r="B50" s="3"/>
      <c r="C50" s="3"/>
      <c r="D50" s="3"/>
    </row>
  </sheetData>
  <pageMargins left="0.70866141732283472" right="0.70866141732283472" top="0.59055118110236227" bottom="0.74803149606299213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4:N53"/>
  <sheetViews>
    <sheetView topLeftCell="A26" zoomScale="90" zoomScaleNormal="90" workbookViewId="0">
      <selection activeCell="A39" sqref="A39"/>
    </sheetView>
  </sheetViews>
  <sheetFormatPr defaultRowHeight="15" x14ac:dyDescent="0.25"/>
  <cols>
    <col min="1" max="1" width="49.85546875" customWidth="1"/>
    <col min="2" max="2" width="9.140625" customWidth="1"/>
    <col min="3" max="3" width="9.140625" style="3" customWidth="1"/>
    <col min="10" max="10" width="59" customWidth="1"/>
  </cols>
  <sheetData>
    <row r="4" spans="1:14" ht="18" customHeight="1" x14ac:dyDescent="0.25">
      <c r="A4" s="1" t="s">
        <v>0</v>
      </c>
      <c r="B4" s="1"/>
    </row>
    <row r="6" spans="1:14" ht="23.25" x14ac:dyDescent="0.35">
      <c r="A6" s="2" t="s">
        <v>60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</row>
    <row r="7" spans="1:14" ht="32.25" customHeight="1" x14ac:dyDescent="0.35">
      <c r="A7" s="2"/>
      <c r="B7" s="15" t="s">
        <v>21</v>
      </c>
      <c r="C7" s="16" t="s">
        <v>20</v>
      </c>
      <c r="D7" s="16" t="s">
        <v>23</v>
      </c>
      <c r="E7" s="15" t="s">
        <v>22</v>
      </c>
      <c r="F7" s="16" t="s">
        <v>34</v>
      </c>
      <c r="G7" s="15" t="s">
        <v>35</v>
      </c>
      <c r="H7" s="16" t="s">
        <v>50</v>
      </c>
      <c r="I7" s="15" t="s">
        <v>51</v>
      </c>
      <c r="J7" s="14" t="s">
        <v>30</v>
      </c>
      <c r="K7" s="2"/>
      <c r="L7" s="2"/>
      <c r="M7" s="2"/>
      <c r="N7" s="2"/>
    </row>
    <row r="8" spans="1:14" ht="15.75" x14ac:dyDescent="0.25">
      <c r="A8" s="5" t="s">
        <v>4</v>
      </c>
      <c r="B8" s="5"/>
      <c r="C8" s="6"/>
      <c r="D8" s="7"/>
      <c r="E8" s="7"/>
      <c r="F8" s="7"/>
      <c r="G8" s="7"/>
      <c r="H8" s="7"/>
      <c r="I8" s="7"/>
    </row>
    <row r="9" spans="1:14" ht="15.75" x14ac:dyDescent="0.25">
      <c r="A9" s="7" t="s">
        <v>3</v>
      </c>
      <c r="B9" s="6">
        <v>25872</v>
      </c>
      <c r="C9" s="6">
        <v>25000</v>
      </c>
      <c r="D9" s="6">
        <v>32635</v>
      </c>
      <c r="E9" s="6">
        <v>30000</v>
      </c>
      <c r="F9" s="6">
        <v>27857</v>
      </c>
      <c r="G9" s="6">
        <v>25000</v>
      </c>
      <c r="H9" s="6">
        <v>25242</v>
      </c>
      <c r="I9" s="6">
        <v>25000</v>
      </c>
    </row>
    <row r="10" spans="1:14" ht="15.75" x14ac:dyDescent="0.25">
      <c r="A10" s="7" t="s">
        <v>52</v>
      </c>
      <c r="B10" s="6"/>
      <c r="C10" s="6"/>
      <c r="D10" s="6"/>
      <c r="E10" s="6"/>
      <c r="F10" s="6"/>
      <c r="G10" s="17" t="s">
        <v>37</v>
      </c>
      <c r="H10" s="6">
        <v>1100</v>
      </c>
      <c r="I10" s="17">
        <v>0</v>
      </c>
    </row>
    <row r="11" spans="1:14" ht="15.75" x14ac:dyDescent="0.25">
      <c r="A11" s="7" t="s">
        <v>9</v>
      </c>
      <c r="B11" s="6">
        <v>2630</v>
      </c>
      <c r="C11" s="6">
        <v>2000</v>
      </c>
      <c r="D11" s="6">
        <v>6280</v>
      </c>
      <c r="E11" s="6">
        <v>3000</v>
      </c>
      <c r="F11" s="6">
        <v>1470</v>
      </c>
      <c r="G11" s="6">
        <v>1000</v>
      </c>
      <c r="H11" s="6">
        <v>1070</v>
      </c>
      <c r="I11" s="6">
        <v>1000</v>
      </c>
    </row>
    <row r="12" spans="1:14" ht="15.75" x14ac:dyDescent="0.25">
      <c r="A12" s="7" t="s">
        <v>53</v>
      </c>
      <c r="B12" s="6"/>
      <c r="C12" s="6"/>
      <c r="D12" s="6"/>
      <c r="E12" s="6"/>
      <c r="F12" s="6"/>
      <c r="G12" s="17" t="s">
        <v>37</v>
      </c>
      <c r="H12" s="6">
        <v>4350</v>
      </c>
      <c r="I12" s="6">
        <v>1000</v>
      </c>
    </row>
    <row r="13" spans="1:14" ht="15.75" x14ac:dyDescent="0.25">
      <c r="A13" s="7" t="s">
        <v>2</v>
      </c>
      <c r="B13" s="6">
        <v>30459</v>
      </c>
      <c r="C13" s="6">
        <v>5000</v>
      </c>
      <c r="D13" s="6">
        <v>0</v>
      </c>
      <c r="E13" s="6">
        <v>3000</v>
      </c>
      <c r="F13" s="6">
        <v>0</v>
      </c>
      <c r="G13" s="6">
        <v>0</v>
      </c>
      <c r="H13" s="6">
        <v>38116</v>
      </c>
      <c r="I13" s="13">
        <v>35000</v>
      </c>
    </row>
    <row r="14" spans="1:14" ht="15.75" x14ac:dyDescent="0.25">
      <c r="A14" s="7" t="s">
        <v>26</v>
      </c>
      <c r="B14" s="6">
        <v>2191</v>
      </c>
      <c r="C14" s="6">
        <v>2000</v>
      </c>
      <c r="D14" s="6">
        <f>1+5560+7845</f>
        <v>13406</v>
      </c>
      <c r="E14" s="6">
        <v>5000</v>
      </c>
      <c r="F14" s="6">
        <v>0</v>
      </c>
      <c r="G14" s="6">
        <v>0</v>
      </c>
      <c r="H14" s="6">
        <v>73309</v>
      </c>
      <c r="I14" s="23">
        <v>0</v>
      </c>
    </row>
    <row r="15" spans="1:14" ht="15.75" x14ac:dyDescent="0.25">
      <c r="A15" s="5" t="s">
        <v>12</v>
      </c>
      <c r="B15" s="8">
        <f t="shared" ref="B15:I15" si="0">SUM(B9:B14)</f>
        <v>61152</v>
      </c>
      <c r="C15" s="8">
        <f t="shared" si="0"/>
        <v>34000</v>
      </c>
      <c r="D15" s="8">
        <f t="shared" si="0"/>
        <v>52321</v>
      </c>
      <c r="E15" s="8">
        <f t="shared" si="0"/>
        <v>41000</v>
      </c>
      <c r="F15" s="8">
        <f t="shared" si="0"/>
        <v>29327</v>
      </c>
      <c r="G15" s="8">
        <f t="shared" si="0"/>
        <v>26000</v>
      </c>
      <c r="H15" s="8">
        <f t="shared" si="0"/>
        <v>143187</v>
      </c>
      <c r="I15" s="8">
        <f t="shared" si="0"/>
        <v>62000</v>
      </c>
    </row>
    <row r="16" spans="1:14" ht="15.75" x14ac:dyDescent="0.25">
      <c r="A16" s="7"/>
      <c r="B16" s="6"/>
      <c r="C16" s="6"/>
      <c r="D16" s="6"/>
      <c r="E16" s="6"/>
      <c r="F16" s="6"/>
      <c r="G16" s="6"/>
      <c r="H16" s="6"/>
      <c r="I16" s="6"/>
    </row>
    <row r="17" spans="1:10" ht="15.75" x14ac:dyDescent="0.25">
      <c r="A17" s="5" t="s">
        <v>7</v>
      </c>
      <c r="B17" s="9"/>
      <c r="C17" s="6"/>
      <c r="D17" s="6"/>
      <c r="E17" s="6"/>
      <c r="F17" s="6"/>
      <c r="G17" s="6"/>
      <c r="H17" s="6"/>
      <c r="I17" s="6"/>
    </row>
    <row r="18" spans="1:10" ht="15.75" x14ac:dyDescent="0.25">
      <c r="A18" s="7" t="s">
        <v>8</v>
      </c>
      <c r="B18" s="6">
        <v>-2770</v>
      </c>
      <c r="C18" s="6">
        <v>-10000</v>
      </c>
      <c r="D18" s="6">
        <v>-5255</v>
      </c>
      <c r="E18" s="6">
        <v>-10000</v>
      </c>
      <c r="F18" s="6">
        <f>-3050-8740</f>
        <v>-11790</v>
      </c>
      <c r="G18" s="6">
        <v>-10000</v>
      </c>
      <c r="H18" s="6">
        <f>-600</f>
        <v>-600</v>
      </c>
      <c r="I18" s="13">
        <v>-10000</v>
      </c>
    </row>
    <row r="19" spans="1:10" ht="15.75" x14ac:dyDescent="0.25">
      <c r="A19" s="7" t="s">
        <v>52</v>
      </c>
      <c r="B19" s="17">
        <v>-1244</v>
      </c>
      <c r="C19" s="17">
        <v>-1000</v>
      </c>
      <c r="D19" s="17">
        <v>-1010</v>
      </c>
      <c r="E19" s="17">
        <v>-2000</v>
      </c>
      <c r="F19" s="6">
        <v>0</v>
      </c>
      <c r="G19" s="17">
        <v>-2000</v>
      </c>
      <c r="H19" s="17">
        <v>-2000</v>
      </c>
      <c r="I19" s="17">
        <v>-1000</v>
      </c>
    </row>
    <row r="20" spans="1:10" ht="15.75" x14ac:dyDescent="0.25">
      <c r="A20" s="7" t="s">
        <v>9</v>
      </c>
      <c r="B20" s="6">
        <v>-317</v>
      </c>
      <c r="C20" s="6">
        <v>-2000</v>
      </c>
      <c r="D20" s="6">
        <v>-6764</v>
      </c>
      <c r="E20" s="6">
        <v>-2000</v>
      </c>
      <c r="F20" s="6">
        <v>-1584</v>
      </c>
      <c r="G20" s="6">
        <v>-2000</v>
      </c>
      <c r="H20" s="6">
        <v>-3941</v>
      </c>
      <c r="I20" s="6">
        <v>-2000</v>
      </c>
    </row>
    <row r="21" spans="1:10" ht="15.75" x14ac:dyDescent="0.25">
      <c r="A21" s="7" t="s">
        <v>53</v>
      </c>
      <c r="B21" s="6"/>
      <c r="C21" s="6"/>
      <c r="D21" s="6"/>
      <c r="E21" s="6"/>
      <c r="F21" s="6"/>
      <c r="G21" s="17" t="s">
        <v>37</v>
      </c>
      <c r="H21" s="6">
        <v>-14588</v>
      </c>
      <c r="I21" s="6">
        <v>-1000</v>
      </c>
    </row>
    <row r="22" spans="1:10" ht="15.75" x14ac:dyDescent="0.25">
      <c r="A22" s="7" t="s">
        <v>10</v>
      </c>
      <c r="B22" s="6">
        <v>-19086</v>
      </c>
      <c r="C22" s="6">
        <v>-5000</v>
      </c>
      <c r="D22" s="6">
        <v>-3500</v>
      </c>
      <c r="E22" s="6">
        <v>-5000</v>
      </c>
      <c r="F22" s="6">
        <v>-16498</v>
      </c>
      <c r="G22" s="6">
        <v>-5000</v>
      </c>
      <c r="H22" s="6">
        <v>-22918</v>
      </c>
      <c r="I22" s="13">
        <v>-35000</v>
      </c>
    </row>
    <row r="23" spans="1:10" ht="15.75" x14ac:dyDescent="0.25">
      <c r="A23" s="7" t="s">
        <v>36</v>
      </c>
      <c r="B23" s="17" t="s">
        <v>37</v>
      </c>
      <c r="C23" s="17" t="s">
        <v>37</v>
      </c>
      <c r="D23" s="17" t="s">
        <v>37</v>
      </c>
      <c r="E23" s="17" t="s">
        <v>37</v>
      </c>
      <c r="F23" s="6">
        <v>-6609</v>
      </c>
      <c r="G23" s="17">
        <v>0</v>
      </c>
      <c r="H23" s="17" t="s">
        <v>37</v>
      </c>
      <c r="I23" s="17" t="s">
        <v>37</v>
      </c>
    </row>
    <row r="24" spans="1:10" ht="15.75" x14ac:dyDescent="0.25">
      <c r="A24" s="7" t="s">
        <v>54</v>
      </c>
      <c r="B24" s="17"/>
      <c r="C24" s="17"/>
      <c r="D24" s="17"/>
      <c r="E24" s="17"/>
      <c r="F24" s="6"/>
      <c r="G24" s="17" t="s">
        <v>37</v>
      </c>
      <c r="H24" s="17">
        <v>-35896</v>
      </c>
      <c r="I24" s="23" t="s">
        <v>37</v>
      </c>
    </row>
    <row r="25" spans="1:10" ht="15.75" x14ac:dyDescent="0.25">
      <c r="A25" s="7" t="s">
        <v>16</v>
      </c>
      <c r="B25" s="6"/>
      <c r="C25" s="6">
        <v>-2000</v>
      </c>
      <c r="D25" s="6"/>
      <c r="E25" s="17" t="s">
        <v>37</v>
      </c>
      <c r="F25" s="17" t="s">
        <v>37</v>
      </c>
      <c r="G25" s="17" t="s">
        <v>37</v>
      </c>
      <c r="H25" s="17" t="s">
        <v>37</v>
      </c>
      <c r="I25" s="17" t="s">
        <v>37</v>
      </c>
    </row>
    <row r="26" spans="1:10" ht="15.75" x14ac:dyDescent="0.25">
      <c r="A26" s="7" t="s">
        <v>27</v>
      </c>
      <c r="B26" s="6"/>
      <c r="C26" s="6">
        <v>-7000</v>
      </c>
      <c r="D26" s="6"/>
      <c r="E26" s="6">
        <v>-7000</v>
      </c>
      <c r="F26" s="17" t="s">
        <v>37</v>
      </c>
      <c r="G26" s="6">
        <v>-7000</v>
      </c>
      <c r="H26" s="6">
        <v>-6241</v>
      </c>
      <c r="I26" s="6">
        <v>-7000</v>
      </c>
    </row>
    <row r="27" spans="1:10" ht="18" x14ac:dyDescent="0.25">
      <c r="A27" s="7" t="s">
        <v>57</v>
      </c>
      <c r="B27" s="6"/>
      <c r="C27" s="6"/>
      <c r="D27" s="6"/>
      <c r="E27" s="6">
        <v>-150000</v>
      </c>
      <c r="F27" s="17" t="s">
        <v>37</v>
      </c>
      <c r="G27" s="6">
        <v>-70000</v>
      </c>
      <c r="H27" s="6">
        <v>-70000</v>
      </c>
      <c r="I27" s="17">
        <f>-8000-3000-9000</f>
        <v>-20000</v>
      </c>
    </row>
    <row r="28" spans="1:10" ht="15.75" x14ac:dyDescent="0.25">
      <c r="A28" s="7" t="s">
        <v>32</v>
      </c>
      <c r="B28" s="6">
        <f>-1285-1256-1334-16000-4500-993-1430-564+63</f>
        <v>-27299</v>
      </c>
      <c r="C28" s="6">
        <v>-11000</v>
      </c>
      <c r="D28" s="6">
        <f>-1273-13304-2537+16000-119-300-1400-11650-1375+76-500</f>
        <v>-16382</v>
      </c>
      <c r="E28" s="6">
        <v>-22000</v>
      </c>
      <c r="F28" s="6">
        <f>-750-3041-806-2997-777-300-1565-300-8700-2050-467</f>
        <v>-21753</v>
      </c>
      <c r="G28" s="6">
        <v>-22000</v>
      </c>
      <c r="H28" s="6">
        <f>-2752-1120-1610-7117</f>
        <v>-12599</v>
      </c>
      <c r="I28" s="6">
        <v>-22000</v>
      </c>
      <c r="J28" s="3"/>
    </row>
    <row r="29" spans="1:10" ht="15.75" x14ac:dyDescent="0.25">
      <c r="A29" s="7" t="s">
        <v>24</v>
      </c>
      <c r="B29" s="6"/>
      <c r="C29" s="6"/>
      <c r="D29" s="6">
        <v>-9425</v>
      </c>
      <c r="E29" s="19">
        <v>0</v>
      </c>
      <c r="F29" s="19">
        <v>0</v>
      </c>
      <c r="G29" s="20">
        <v>0</v>
      </c>
      <c r="H29" s="20">
        <v>-9425</v>
      </c>
      <c r="I29" s="23">
        <v>-9000</v>
      </c>
    </row>
    <row r="30" spans="1:10" ht="15.75" x14ac:dyDescent="0.25">
      <c r="A30" s="7" t="s">
        <v>55</v>
      </c>
      <c r="B30" s="6"/>
      <c r="C30" s="6"/>
      <c r="D30" s="6"/>
      <c r="E30" s="19"/>
      <c r="F30" s="19"/>
      <c r="G30" s="20" t="s">
        <v>37</v>
      </c>
      <c r="H30" s="20">
        <v>-927</v>
      </c>
      <c r="I30" s="23">
        <v>-1000</v>
      </c>
    </row>
    <row r="31" spans="1:10" ht="15.75" x14ac:dyDescent="0.25">
      <c r="A31" s="5" t="s">
        <v>13</v>
      </c>
      <c r="B31" s="8">
        <f t="shared" ref="B31:G31" si="1">SUM(B18:B29)</f>
        <v>-50716</v>
      </c>
      <c r="C31" s="8">
        <f t="shared" si="1"/>
        <v>-38000</v>
      </c>
      <c r="D31" s="8">
        <f t="shared" si="1"/>
        <v>-42336</v>
      </c>
      <c r="E31" s="8">
        <f t="shared" si="1"/>
        <v>-198000</v>
      </c>
      <c r="F31" s="8">
        <f t="shared" si="1"/>
        <v>-58234</v>
      </c>
      <c r="G31" s="21">
        <f t="shared" si="1"/>
        <v>-118000</v>
      </c>
      <c r="H31" s="21">
        <f>SUM(H18:H30)</f>
        <v>-179135</v>
      </c>
      <c r="I31" s="21">
        <f>SUM(I18:I30)</f>
        <v>-108000</v>
      </c>
    </row>
    <row r="32" spans="1:10" ht="15.75" x14ac:dyDescent="0.25">
      <c r="A32" s="7"/>
      <c r="B32" s="6"/>
      <c r="C32" s="6"/>
      <c r="D32" s="6"/>
      <c r="E32" s="6"/>
      <c r="F32" s="6"/>
      <c r="G32" s="6"/>
      <c r="H32" s="6"/>
      <c r="I32" s="6"/>
    </row>
    <row r="33" spans="1:9" ht="15.75" x14ac:dyDescent="0.25">
      <c r="A33" s="5" t="s">
        <v>39</v>
      </c>
      <c r="B33" s="9">
        <f t="shared" ref="B33:I33" si="2">B15+B31</f>
        <v>10436</v>
      </c>
      <c r="C33" s="9">
        <f t="shared" si="2"/>
        <v>-4000</v>
      </c>
      <c r="D33" s="9">
        <f t="shared" si="2"/>
        <v>9985</v>
      </c>
      <c r="E33" s="9">
        <f t="shared" si="2"/>
        <v>-157000</v>
      </c>
      <c r="F33" s="9">
        <f t="shared" si="2"/>
        <v>-28907</v>
      </c>
      <c r="G33" s="9">
        <f t="shared" si="2"/>
        <v>-92000</v>
      </c>
      <c r="H33" s="9">
        <f t="shared" si="2"/>
        <v>-35948</v>
      </c>
      <c r="I33" s="9">
        <f t="shared" si="2"/>
        <v>-46000</v>
      </c>
    </row>
    <row r="34" spans="1:9" ht="15.75" x14ac:dyDescent="0.25">
      <c r="A34" s="5"/>
      <c r="B34" s="9"/>
      <c r="C34" s="9"/>
      <c r="D34" s="9"/>
      <c r="E34" s="9"/>
      <c r="F34" s="9"/>
      <c r="G34" s="9"/>
      <c r="H34" s="9"/>
      <c r="I34" s="9"/>
    </row>
    <row r="35" spans="1:9" ht="15.75" x14ac:dyDescent="0.25">
      <c r="A35" s="5" t="s">
        <v>40</v>
      </c>
      <c r="B35" s="17" t="s">
        <v>37</v>
      </c>
      <c r="C35" s="17" t="s">
        <v>37</v>
      </c>
      <c r="D35" s="17" t="s">
        <v>37</v>
      </c>
      <c r="E35" s="17" t="s">
        <v>37</v>
      </c>
      <c r="F35" s="9">
        <v>-369147</v>
      </c>
      <c r="G35" s="22" t="s">
        <v>37</v>
      </c>
      <c r="H35" s="22" t="s">
        <v>37</v>
      </c>
      <c r="I35" s="22" t="s">
        <v>37</v>
      </c>
    </row>
    <row r="36" spans="1:9" ht="15.75" x14ac:dyDescent="0.25">
      <c r="A36" s="5" t="s">
        <v>41</v>
      </c>
      <c r="B36" s="18">
        <f t="shared" ref="B36:I36" si="3">SUM(B33:B35)</f>
        <v>10436</v>
      </c>
      <c r="C36" s="18">
        <f t="shared" si="3"/>
        <v>-4000</v>
      </c>
      <c r="D36" s="18">
        <f t="shared" si="3"/>
        <v>9985</v>
      </c>
      <c r="E36" s="18">
        <f t="shared" si="3"/>
        <v>-157000</v>
      </c>
      <c r="F36" s="18">
        <f t="shared" si="3"/>
        <v>-398054</v>
      </c>
      <c r="G36" s="18">
        <f t="shared" si="3"/>
        <v>-92000</v>
      </c>
      <c r="H36" s="18">
        <f t="shared" si="3"/>
        <v>-35948</v>
      </c>
      <c r="I36" s="18">
        <f t="shared" si="3"/>
        <v>-46000</v>
      </c>
    </row>
    <row r="37" spans="1:9" x14ac:dyDescent="0.25">
      <c r="B37" s="3"/>
      <c r="D37" s="3"/>
      <c r="E37" s="3"/>
      <c r="F37" s="3"/>
      <c r="G37" s="3"/>
      <c r="H37" s="3"/>
      <c r="I37" s="3"/>
    </row>
    <row r="38" spans="1:9" x14ac:dyDescent="0.25">
      <c r="B38" s="3"/>
      <c r="D38" s="3"/>
      <c r="E38" s="3"/>
      <c r="F38" s="3"/>
      <c r="G38" s="3"/>
      <c r="H38" s="3"/>
      <c r="I38" s="3"/>
    </row>
    <row r="39" spans="1:9" x14ac:dyDescent="0.25">
      <c r="A39" s="24" t="s">
        <v>56</v>
      </c>
      <c r="B39" s="11"/>
      <c r="C39" s="11"/>
      <c r="D39" s="3"/>
      <c r="E39" s="3"/>
      <c r="F39" s="3"/>
      <c r="G39" s="3"/>
      <c r="H39" s="3"/>
      <c r="I39" s="3"/>
    </row>
    <row r="40" spans="1:9" x14ac:dyDescent="0.25">
      <c r="A40" s="10" t="s">
        <v>59</v>
      </c>
      <c r="B40" s="11"/>
      <c r="C40" s="11"/>
      <c r="D40" s="3"/>
      <c r="E40" s="3"/>
      <c r="F40" s="3"/>
      <c r="G40" s="3"/>
      <c r="H40" s="3"/>
      <c r="I40" s="3"/>
    </row>
    <row r="41" spans="1:9" ht="17.25" x14ac:dyDescent="0.25">
      <c r="A41" s="10" t="s">
        <v>58</v>
      </c>
      <c r="B41" s="3"/>
      <c r="D41" s="3"/>
      <c r="E41" s="3"/>
      <c r="F41" s="3"/>
      <c r="G41" s="3"/>
      <c r="H41" s="3"/>
      <c r="I41" s="3"/>
    </row>
    <row r="42" spans="1:9" x14ac:dyDescent="0.25">
      <c r="B42" s="3"/>
      <c r="D42" s="3"/>
      <c r="E42" s="3"/>
      <c r="F42" s="3"/>
      <c r="G42" s="3"/>
      <c r="H42" s="3"/>
      <c r="I42" s="3"/>
    </row>
    <row r="43" spans="1:9" x14ac:dyDescent="0.25">
      <c r="B43" s="3"/>
      <c r="D43" s="3"/>
      <c r="E43" s="3"/>
      <c r="F43" s="3"/>
      <c r="G43" s="3"/>
      <c r="H43" s="3"/>
      <c r="I43" s="3"/>
    </row>
    <row r="44" spans="1:9" x14ac:dyDescent="0.25">
      <c r="B44" s="3"/>
      <c r="D44" s="3"/>
      <c r="E44" s="3"/>
      <c r="F44" s="3"/>
      <c r="G44" s="3"/>
      <c r="H44" s="3"/>
      <c r="I44" s="3"/>
    </row>
    <row r="45" spans="1:9" x14ac:dyDescent="0.25">
      <c r="B45" s="3"/>
      <c r="D45" s="3"/>
      <c r="E45" s="3"/>
      <c r="F45" s="3"/>
      <c r="G45" s="3"/>
      <c r="H45" s="3"/>
      <c r="I45" s="3"/>
    </row>
    <row r="46" spans="1:9" x14ac:dyDescent="0.25">
      <c r="B46" s="3"/>
      <c r="D46" s="3"/>
      <c r="E46" s="3"/>
      <c r="F46" s="3"/>
      <c r="G46" s="3"/>
      <c r="H46" s="3"/>
      <c r="I46" s="3"/>
    </row>
    <row r="47" spans="1:9" x14ac:dyDescent="0.25">
      <c r="B47" s="3"/>
      <c r="D47" s="3"/>
      <c r="E47" s="3"/>
      <c r="F47" s="3"/>
      <c r="G47" s="3"/>
      <c r="H47" s="3"/>
      <c r="I47" s="3"/>
    </row>
    <row r="48" spans="1:9" x14ac:dyDescent="0.25">
      <c r="B48" s="3"/>
      <c r="D48" s="3"/>
      <c r="E48" s="3"/>
      <c r="F48" s="3"/>
      <c r="G48" s="3"/>
      <c r="H48" s="3"/>
      <c r="I48" s="3"/>
    </row>
    <row r="49" spans="2:9" x14ac:dyDescent="0.25">
      <c r="B49" s="3"/>
      <c r="D49" s="3"/>
      <c r="E49" s="3"/>
      <c r="F49" s="3"/>
      <c r="G49" s="3"/>
      <c r="H49" s="3"/>
      <c r="I49" s="3"/>
    </row>
    <row r="50" spans="2:9" x14ac:dyDescent="0.25">
      <c r="B50" s="3"/>
      <c r="D50" s="3"/>
      <c r="E50" s="3"/>
      <c r="F50" s="3"/>
      <c r="G50" s="3"/>
      <c r="H50" s="3"/>
      <c r="I50" s="3"/>
    </row>
    <row r="51" spans="2:9" x14ac:dyDescent="0.25">
      <c r="B51" s="3"/>
      <c r="D51" s="3"/>
      <c r="E51" s="3"/>
      <c r="F51" s="3"/>
      <c r="G51" s="3"/>
      <c r="H51" s="3"/>
      <c r="I51" s="3"/>
    </row>
    <row r="52" spans="2:9" x14ac:dyDescent="0.25">
      <c r="B52" s="3"/>
      <c r="D52" s="3"/>
      <c r="E52" s="3"/>
      <c r="F52" s="3"/>
      <c r="G52" s="3"/>
      <c r="H52" s="3"/>
      <c r="I52" s="3"/>
    </row>
    <row r="53" spans="2:9" x14ac:dyDescent="0.25">
      <c r="B53" s="3"/>
      <c r="D53" s="3"/>
      <c r="E53" s="3"/>
      <c r="F53" s="3"/>
      <c r="G53" s="3"/>
      <c r="H53" s="3"/>
      <c r="I53" s="3"/>
    </row>
  </sheetData>
  <pageMargins left="0.70866141732283472" right="0.70866141732283472" top="0.59055118110236227" bottom="0.74803149606299213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G44"/>
  <sheetViews>
    <sheetView topLeftCell="A7" zoomScale="90" zoomScaleNormal="90" workbookViewId="0">
      <selection activeCell="D21" sqref="D21"/>
    </sheetView>
  </sheetViews>
  <sheetFormatPr defaultRowHeight="15" x14ac:dyDescent="0.25"/>
  <cols>
    <col min="1" max="1" width="49.85546875" customWidth="1"/>
  </cols>
  <sheetData>
    <row r="4" spans="1:7" ht="18" customHeight="1" x14ac:dyDescent="0.25">
      <c r="A4" s="1" t="s">
        <v>0</v>
      </c>
    </row>
    <row r="6" spans="1:7" ht="23.25" x14ac:dyDescent="0.35">
      <c r="A6" s="2" t="s">
        <v>43</v>
      </c>
      <c r="B6" s="2"/>
      <c r="C6" s="2"/>
      <c r="D6" s="2"/>
      <c r="E6" s="2"/>
      <c r="F6" s="2"/>
      <c r="G6" s="2"/>
    </row>
    <row r="7" spans="1:7" ht="32.25" customHeight="1" x14ac:dyDescent="0.35">
      <c r="A7" s="2"/>
      <c r="B7" s="15" t="s">
        <v>22</v>
      </c>
      <c r="C7" s="15" t="s">
        <v>35</v>
      </c>
      <c r="D7" s="2"/>
      <c r="E7" s="2"/>
      <c r="F7" s="2"/>
      <c r="G7" s="2"/>
    </row>
    <row r="8" spans="1:7" ht="15.75" x14ac:dyDescent="0.25">
      <c r="A8" s="5" t="s">
        <v>4</v>
      </c>
      <c r="B8" s="7"/>
      <c r="C8" s="7"/>
    </row>
    <row r="9" spans="1:7" ht="15.75" x14ac:dyDescent="0.25">
      <c r="A9" s="7" t="s">
        <v>3</v>
      </c>
      <c r="B9" s="6">
        <v>30000</v>
      </c>
      <c r="C9" s="6">
        <v>25000</v>
      </c>
    </row>
    <row r="10" spans="1:7" ht="15.75" x14ac:dyDescent="0.25">
      <c r="A10" s="7" t="s">
        <v>1</v>
      </c>
      <c r="B10" s="6">
        <v>3000</v>
      </c>
      <c r="C10" s="6">
        <v>1000</v>
      </c>
    </row>
    <row r="11" spans="1:7" ht="15.75" x14ac:dyDescent="0.25">
      <c r="A11" s="7" t="s">
        <v>45</v>
      </c>
      <c r="B11" s="6">
        <v>3000</v>
      </c>
      <c r="C11" s="6">
        <v>30000</v>
      </c>
    </row>
    <row r="12" spans="1:7" ht="15.75" x14ac:dyDescent="0.25">
      <c r="A12" s="7" t="s">
        <v>46</v>
      </c>
      <c r="B12" s="6">
        <v>5000</v>
      </c>
      <c r="C12" s="6">
        <v>0</v>
      </c>
    </row>
    <row r="13" spans="1:7" ht="15.75" x14ac:dyDescent="0.25">
      <c r="A13" s="5" t="s">
        <v>12</v>
      </c>
      <c r="B13" s="8">
        <f>SUM(B9:B12)</f>
        <v>41000</v>
      </c>
      <c r="C13" s="8">
        <f>SUM(C9:C12)</f>
        <v>56000</v>
      </c>
    </row>
    <row r="14" spans="1:7" ht="15.75" x14ac:dyDescent="0.25">
      <c r="A14" s="7"/>
      <c r="B14" s="6"/>
      <c r="C14" s="6"/>
    </row>
    <row r="15" spans="1:7" ht="15.75" x14ac:dyDescent="0.25">
      <c r="A15" s="5" t="s">
        <v>7</v>
      </c>
      <c r="B15" s="6"/>
      <c r="C15" s="6"/>
    </row>
    <row r="16" spans="1:7" ht="15.75" x14ac:dyDescent="0.25">
      <c r="A16" s="7" t="s">
        <v>8</v>
      </c>
      <c r="B16" s="6">
        <v>-10000</v>
      </c>
      <c r="C16" s="6">
        <v>-10000</v>
      </c>
    </row>
    <row r="17" spans="1:3" ht="15.75" x14ac:dyDescent="0.25">
      <c r="A17" s="7" t="s">
        <v>9</v>
      </c>
      <c r="B17" s="6">
        <v>-2000</v>
      </c>
      <c r="C17" s="6">
        <v>-2000</v>
      </c>
    </row>
    <row r="18" spans="1:3" ht="15.75" x14ac:dyDescent="0.25">
      <c r="A18" s="7" t="s">
        <v>49</v>
      </c>
      <c r="B18" s="6">
        <v>-5000</v>
      </c>
      <c r="C18" s="6">
        <v>-30000</v>
      </c>
    </row>
    <row r="19" spans="1:3" ht="15.75" x14ac:dyDescent="0.25">
      <c r="A19" s="7" t="s">
        <v>11</v>
      </c>
      <c r="B19" s="17">
        <v>-2000</v>
      </c>
      <c r="C19" s="17">
        <v>-2000</v>
      </c>
    </row>
    <row r="20" spans="1:3" ht="15.75" x14ac:dyDescent="0.25">
      <c r="A20" s="7" t="s">
        <v>44</v>
      </c>
      <c r="B20" s="17" t="s">
        <v>37</v>
      </c>
      <c r="C20" s="17">
        <v>10000</v>
      </c>
    </row>
    <row r="21" spans="1:3" ht="18" x14ac:dyDescent="0.25">
      <c r="A21" s="7" t="s">
        <v>47</v>
      </c>
      <c r="B21" s="17" t="s">
        <v>37</v>
      </c>
      <c r="C21" s="17">
        <v>8000</v>
      </c>
    </row>
    <row r="22" spans="1:3" ht="18" x14ac:dyDescent="0.25">
      <c r="A22" s="7" t="s">
        <v>48</v>
      </c>
      <c r="B22" s="6">
        <v>-22000</v>
      </c>
      <c r="C22" s="6">
        <v>-14000</v>
      </c>
    </row>
    <row r="23" spans="1:3" ht="15.75" x14ac:dyDescent="0.25">
      <c r="A23" s="7" t="s">
        <v>27</v>
      </c>
      <c r="B23" s="6">
        <v>-7000</v>
      </c>
      <c r="C23" s="6">
        <v>-7000</v>
      </c>
    </row>
    <row r="24" spans="1:3" ht="15.75" x14ac:dyDescent="0.25">
      <c r="A24" s="7" t="s">
        <v>42</v>
      </c>
      <c r="B24" s="6">
        <v>-150000</v>
      </c>
      <c r="C24" s="6">
        <v>-70000</v>
      </c>
    </row>
    <row r="25" spans="1:3" ht="15.75" x14ac:dyDescent="0.25">
      <c r="A25" s="5" t="s">
        <v>13</v>
      </c>
      <c r="B25" s="8">
        <f>SUM(B16:B24)</f>
        <v>-198000</v>
      </c>
      <c r="C25" s="21">
        <f>SUM(C16:C24)</f>
        <v>-117000</v>
      </c>
    </row>
    <row r="26" spans="1:3" ht="15.75" x14ac:dyDescent="0.25">
      <c r="A26" s="7"/>
      <c r="B26" s="6"/>
      <c r="C26" s="6"/>
    </row>
    <row r="27" spans="1:3" ht="15.75" x14ac:dyDescent="0.25">
      <c r="A27" s="5" t="s">
        <v>41</v>
      </c>
      <c r="B27" s="18">
        <f>B13+B25</f>
        <v>-157000</v>
      </c>
      <c r="C27" s="18">
        <f>C13+C25</f>
        <v>-61000</v>
      </c>
    </row>
    <row r="28" spans="1:3" x14ac:dyDescent="0.25">
      <c r="B28" s="3"/>
      <c r="C28" s="3"/>
    </row>
    <row r="29" spans="1:3" x14ac:dyDescent="0.25">
      <c r="B29" s="3"/>
      <c r="C29" s="3"/>
    </row>
    <row r="30" spans="1:3" x14ac:dyDescent="0.25">
      <c r="A30" s="10" t="s">
        <v>28</v>
      </c>
      <c r="B30" s="3"/>
      <c r="C30" s="3"/>
    </row>
    <row r="31" spans="1:3" x14ac:dyDescent="0.25">
      <c r="A31" s="10" t="s">
        <v>38</v>
      </c>
      <c r="B31" s="3"/>
      <c r="C31" s="3"/>
    </row>
    <row r="32" spans="1:3" x14ac:dyDescent="0.25">
      <c r="B32" s="3"/>
      <c r="C32" s="3"/>
    </row>
    <row r="33" spans="2:3" x14ac:dyDescent="0.25">
      <c r="B33" s="3"/>
      <c r="C33" s="3"/>
    </row>
    <row r="34" spans="2:3" x14ac:dyDescent="0.25">
      <c r="B34" s="3"/>
      <c r="C34" s="3"/>
    </row>
    <row r="35" spans="2:3" x14ac:dyDescent="0.25">
      <c r="B35" s="3"/>
      <c r="C35" s="3"/>
    </row>
    <row r="36" spans="2:3" x14ac:dyDescent="0.25">
      <c r="B36" s="3"/>
      <c r="C36" s="3"/>
    </row>
    <row r="37" spans="2:3" x14ac:dyDescent="0.25">
      <c r="B37" s="3"/>
      <c r="C37" s="3"/>
    </row>
    <row r="38" spans="2:3" x14ac:dyDescent="0.25">
      <c r="B38" s="3"/>
      <c r="C38" s="3"/>
    </row>
    <row r="39" spans="2:3" x14ac:dyDescent="0.25">
      <c r="B39" s="3"/>
      <c r="C39" s="3"/>
    </row>
    <row r="40" spans="2:3" x14ac:dyDescent="0.25">
      <c r="B40" s="3"/>
      <c r="C40" s="3"/>
    </row>
    <row r="41" spans="2:3" x14ac:dyDescent="0.25">
      <c r="B41" s="3"/>
      <c r="C41" s="3"/>
    </row>
    <row r="42" spans="2:3" x14ac:dyDescent="0.25">
      <c r="B42" s="3"/>
      <c r="C42" s="3"/>
    </row>
    <row r="43" spans="2:3" x14ac:dyDescent="0.25">
      <c r="B43" s="3"/>
      <c r="C43" s="3"/>
    </row>
    <row r="44" spans="2:3" x14ac:dyDescent="0.25">
      <c r="B44" s="3"/>
      <c r="C44" s="3"/>
    </row>
  </sheetData>
  <pageMargins left="0.70866141732283472" right="0.70866141732283472" top="0.59055118110236227" bottom="0.74803149606299213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F44"/>
  <sheetViews>
    <sheetView zoomScaleNormal="100" workbookViewId="0">
      <selection activeCell="B3" sqref="B3"/>
    </sheetView>
  </sheetViews>
  <sheetFormatPr defaultRowHeight="15" x14ac:dyDescent="0.25"/>
  <cols>
    <col min="1" max="1" width="57.7109375" customWidth="1"/>
  </cols>
  <sheetData>
    <row r="4" spans="1:6" ht="18" customHeight="1" x14ac:dyDescent="0.25">
      <c r="A4" s="1" t="s">
        <v>0</v>
      </c>
    </row>
    <row r="6" spans="1:6" ht="23.25" x14ac:dyDescent="0.35">
      <c r="A6" s="36" t="s">
        <v>31</v>
      </c>
      <c r="B6" s="36"/>
      <c r="C6" s="36"/>
      <c r="D6" s="36"/>
      <c r="E6" s="2"/>
      <c r="F6" s="2"/>
    </row>
    <row r="7" spans="1:6" ht="32.25" customHeight="1" x14ac:dyDescent="0.35">
      <c r="A7" s="2"/>
      <c r="B7" s="12"/>
      <c r="C7" s="2"/>
      <c r="D7" s="2"/>
      <c r="E7" s="2"/>
      <c r="F7" s="2"/>
    </row>
    <row r="8" spans="1:6" ht="15.75" x14ac:dyDescent="0.25">
      <c r="A8" s="5" t="s">
        <v>4</v>
      </c>
      <c r="B8" s="7"/>
    </row>
    <row r="9" spans="1:6" ht="15.75" x14ac:dyDescent="0.25">
      <c r="A9" s="7" t="s">
        <v>3</v>
      </c>
      <c r="B9" s="6">
        <v>30000</v>
      </c>
    </row>
    <row r="10" spans="1:6" ht="15.75" x14ac:dyDescent="0.25">
      <c r="A10" s="7" t="s">
        <v>1</v>
      </c>
      <c r="B10" s="6">
        <v>3000</v>
      </c>
    </row>
    <row r="11" spans="1:6" ht="15.75" x14ac:dyDescent="0.25">
      <c r="A11" s="7" t="s">
        <v>2</v>
      </c>
      <c r="B11" s="6">
        <v>3000</v>
      </c>
    </row>
    <row r="12" spans="1:6" ht="15.75" x14ac:dyDescent="0.25">
      <c r="A12" s="7" t="s">
        <v>26</v>
      </c>
      <c r="B12" s="6">
        <v>5000</v>
      </c>
    </row>
    <row r="13" spans="1:6" ht="15.75" x14ac:dyDescent="0.25">
      <c r="A13" s="5" t="s">
        <v>12</v>
      </c>
      <c r="B13" s="8">
        <f>SUM(B9:B12)</f>
        <v>41000</v>
      </c>
    </row>
    <row r="14" spans="1:6" ht="15.75" x14ac:dyDescent="0.25">
      <c r="A14" s="7"/>
      <c r="B14" s="6"/>
    </row>
    <row r="15" spans="1:6" ht="15.75" x14ac:dyDescent="0.25">
      <c r="A15" s="5" t="s">
        <v>7</v>
      </c>
      <c r="B15" s="6"/>
    </row>
    <row r="16" spans="1:6" ht="15.75" x14ac:dyDescent="0.25">
      <c r="A16" s="7" t="s">
        <v>8</v>
      </c>
      <c r="B16" s="6">
        <v>-10000</v>
      </c>
    </row>
    <row r="17" spans="1:2" ht="15.75" x14ac:dyDescent="0.25">
      <c r="A17" s="7" t="s">
        <v>9</v>
      </c>
      <c r="B17" s="6">
        <v>-2000</v>
      </c>
    </row>
    <row r="18" spans="1:2" ht="15.75" x14ac:dyDescent="0.25">
      <c r="A18" s="7" t="s">
        <v>10</v>
      </c>
      <c r="B18" s="6">
        <v>-5000</v>
      </c>
    </row>
    <row r="19" spans="1:2" ht="15.75" x14ac:dyDescent="0.25">
      <c r="A19" s="7" t="s">
        <v>11</v>
      </c>
      <c r="B19" s="6">
        <v>-2000</v>
      </c>
    </row>
    <row r="20" spans="1:2" ht="15.75" x14ac:dyDescent="0.25">
      <c r="A20" s="7" t="s">
        <v>32</v>
      </c>
      <c r="B20" s="6">
        <v>-22000</v>
      </c>
    </row>
    <row r="21" spans="1:2" ht="15.75" x14ac:dyDescent="0.25">
      <c r="A21" s="7" t="s">
        <v>16</v>
      </c>
      <c r="B21" s="6"/>
    </row>
    <row r="22" spans="1:2" ht="15.75" x14ac:dyDescent="0.25">
      <c r="A22" s="7" t="s">
        <v>27</v>
      </c>
      <c r="B22" s="6">
        <v>-7000</v>
      </c>
    </row>
    <row r="23" spans="1:2" ht="15.75" x14ac:dyDescent="0.25">
      <c r="A23" s="7" t="s">
        <v>25</v>
      </c>
      <c r="B23" s="6">
        <v>-150000</v>
      </c>
    </row>
    <row r="24" spans="1:2" ht="15.75" x14ac:dyDescent="0.25">
      <c r="A24" s="7" t="s">
        <v>24</v>
      </c>
      <c r="B24" s="13"/>
    </row>
    <row r="25" spans="1:2" ht="15.75" x14ac:dyDescent="0.25">
      <c r="A25" s="5" t="s">
        <v>13</v>
      </c>
      <c r="B25" s="8">
        <f t="shared" ref="B25" si="0">SUM(B16:B24)</f>
        <v>-198000</v>
      </c>
    </row>
    <row r="26" spans="1:2" ht="15.75" x14ac:dyDescent="0.25">
      <c r="A26" s="7"/>
      <c r="B26" s="6"/>
    </row>
    <row r="27" spans="1:2" ht="15.75" x14ac:dyDescent="0.25">
      <c r="A27" s="5" t="s">
        <v>33</v>
      </c>
      <c r="B27" s="9">
        <f>B13+B25</f>
        <v>-157000</v>
      </c>
    </row>
    <row r="28" spans="1:2" x14ac:dyDescent="0.25">
      <c r="B28" s="3"/>
    </row>
    <row r="29" spans="1:2" x14ac:dyDescent="0.25">
      <c r="B29" s="3"/>
    </row>
    <row r="30" spans="1:2" x14ac:dyDescent="0.25">
      <c r="A30" s="10" t="s">
        <v>28</v>
      </c>
      <c r="B30" s="3"/>
    </row>
    <row r="31" spans="1:2" x14ac:dyDescent="0.25">
      <c r="A31" s="10" t="s">
        <v>29</v>
      </c>
      <c r="B31" s="3"/>
    </row>
    <row r="32" spans="1:2" x14ac:dyDescent="0.25">
      <c r="B32" s="3"/>
    </row>
    <row r="33" spans="2:2" x14ac:dyDescent="0.25">
      <c r="B33" s="3"/>
    </row>
    <row r="34" spans="2:2" x14ac:dyDescent="0.25">
      <c r="B34" s="3"/>
    </row>
    <row r="35" spans="2:2" x14ac:dyDescent="0.25">
      <c r="B35" s="3"/>
    </row>
    <row r="36" spans="2:2" x14ac:dyDescent="0.25">
      <c r="B36" s="3"/>
    </row>
    <row r="37" spans="2:2" x14ac:dyDescent="0.25">
      <c r="B37" s="3"/>
    </row>
    <row r="38" spans="2:2" x14ac:dyDescent="0.25">
      <c r="B38" s="3"/>
    </row>
    <row r="39" spans="2:2" x14ac:dyDescent="0.25">
      <c r="B39" s="3"/>
    </row>
    <row r="40" spans="2:2" x14ac:dyDescent="0.25">
      <c r="B40" s="3"/>
    </row>
    <row r="41" spans="2:2" x14ac:dyDescent="0.25">
      <c r="B41" s="3"/>
    </row>
    <row r="42" spans="2:2" x14ac:dyDescent="0.25">
      <c r="B42" s="3"/>
    </row>
    <row r="43" spans="2:2" x14ac:dyDescent="0.25">
      <c r="B43" s="3"/>
    </row>
    <row r="44" spans="2:2" x14ac:dyDescent="0.25">
      <c r="B44" s="3"/>
    </row>
  </sheetData>
  <mergeCells count="1">
    <mergeCell ref="A6:D6"/>
  </mergeCells>
  <pageMargins left="0.70866141732283472" right="0.70866141732283472" top="0.59055118110236227" bottom="0.74803149606299213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I29"/>
  <sheetViews>
    <sheetView zoomScaleNormal="100" workbookViewId="0">
      <selection activeCell="A6" sqref="A6:D6"/>
    </sheetView>
  </sheetViews>
  <sheetFormatPr defaultRowHeight="15" x14ac:dyDescent="0.25"/>
  <cols>
    <col min="1" max="1" width="57.7109375" customWidth="1"/>
    <col min="2" max="2" width="9.140625" style="3" customWidth="1"/>
  </cols>
  <sheetData>
    <row r="4" spans="1:9" ht="18" customHeight="1" x14ac:dyDescent="0.25">
      <c r="A4" s="1" t="s">
        <v>0</v>
      </c>
    </row>
    <row r="6" spans="1:9" ht="23.25" x14ac:dyDescent="0.35">
      <c r="A6" s="36" t="s">
        <v>5</v>
      </c>
      <c r="B6" s="36"/>
      <c r="C6" s="36"/>
      <c r="D6" s="36"/>
      <c r="E6" s="2"/>
      <c r="F6" s="2"/>
      <c r="G6" s="2"/>
      <c r="H6" s="2"/>
      <c r="I6" s="2"/>
    </row>
    <row r="7" spans="1:9" ht="23.25" x14ac:dyDescent="0.35">
      <c r="A7" s="2"/>
      <c r="B7" s="4"/>
      <c r="C7" s="2"/>
      <c r="D7" s="2"/>
      <c r="E7" s="2"/>
      <c r="F7" s="2"/>
      <c r="G7" s="2"/>
      <c r="H7" s="2"/>
      <c r="I7" s="2"/>
    </row>
    <row r="8" spans="1:9" ht="15.75" x14ac:dyDescent="0.25">
      <c r="A8" s="5" t="s">
        <v>4</v>
      </c>
      <c r="B8" s="6"/>
      <c r="C8" s="7"/>
      <c r="D8" s="7"/>
    </row>
    <row r="9" spans="1:9" ht="15.75" x14ac:dyDescent="0.25">
      <c r="A9" s="7" t="s">
        <v>3</v>
      </c>
      <c r="B9" s="6">
        <v>25000</v>
      </c>
      <c r="C9" s="7"/>
      <c r="D9" s="7"/>
    </row>
    <row r="10" spans="1:9" ht="15.75" x14ac:dyDescent="0.25">
      <c r="A10" s="7" t="s">
        <v>1</v>
      </c>
      <c r="B10" s="6">
        <v>2000</v>
      </c>
      <c r="C10" s="7"/>
      <c r="D10" s="7"/>
    </row>
    <row r="11" spans="1:9" ht="15.75" x14ac:dyDescent="0.25">
      <c r="A11" s="7" t="s">
        <v>2</v>
      </c>
      <c r="B11" s="6">
        <v>5000</v>
      </c>
      <c r="C11" s="7"/>
      <c r="D11" s="7"/>
    </row>
    <row r="12" spans="1:9" ht="15.75" x14ac:dyDescent="0.25">
      <c r="A12" s="7" t="s">
        <v>6</v>
      </c>
      <c r="B12" s="6">
        <v>2000</v>
      </c>
      <c r="C12" s="7"/>
      <c r="D12" s="7"/>
    </row>
    <row r="13" spans="1:9" ht="15.75" x14ac:dyDescent="0.25">
      <c r="A13" s="5" t="s">
        <v>12</v>
      </c>
      <c r="B13" s="8">
        <f>SUM(B9:B12)</f>
        <v>34000</v>
      </c>
      <c r="C13" s="7"/>
      <c r="D13" s="7"/>
    </row>
    <row r="14" spans="1:9" ht="15.75" x14ac:dyDescent="0.25">
      <c r="A14" s="7"/>
      <c r="B14" s="6"/>
      <c r="C14" s="7"/>
      <c r="D14" s="7"/>
    </row>
    <row r="15" spans="1:9" ht="15.75" x14ac:dyDescent="0.25">
      <c r="A15" s="5" t="s">
        <v>7</v>
      </c>
      <c r="B15" s="6"/>
      <c r="C15" s="7"/>
      <c r="D15" s="7"/>
    </row>
    <row r="16" spans="1:9" ht="15.75" x14ac:dyDescent="0.25">
      <c r="A16" s="7" t="s">
        <v>8</v>
      </c>
      <c r="B16" s="6">
        <v>-10000</v>
      </c>
      <c r="C16" s="7"/>
      <c r="D16" s="7"/>
    </row>
    <row r="17" spans="1:4" ht="15.75" x14ac:dyDescent="0.25">
      <c r="A17" s="7" t="s">
        <v>9</v>
      </c>
      <c r="B17" s="6">
        <v>-2000</v>
      </c>
      <c r="C17" s="7"/>
      <c r="D17" s="7"/>
    </row>
    <row r="18" spans="1:4" ht="15.75" x14ac:dyDescent="0.25">
      <c r="A18" s="7" t="s">
        <v>10</v>
      </c>
      <c r="B18" s="6">
        <v>-5000</v>
      </c>
      <c r="C18" s="7"/>
      <c r="D18" s="7"/>
    </row>
    <row r="19" spans="1:4" ht="15.75" x14ac:dyDescent="0.25">
      <c r="A19" s="7" t="s">
        <v>11</v>
      </c>
      <c r="B19" s="6">
        <v>-1000</v>
      </c>
      <c r="C19" s="7"/>
      <c r="D19" s="7"/>
    </row>
    <row r="20" spans="1:4" ht="15.75" x14ac:dyDescent="0.25">
      <c r="A20" s="7" t="s">
        <v>19</v>
      </c>
      <c r="B20" s="6">
        <v>-11000</v>
      </c>
      <c r="C20" s="7"/>
      <c r="D20" s="7"/>
    </row>
    <row r="21" spans="1:4" ht="15.75" x14ac:dyDescent="0.25">
      <c r="A21" s="7" t="s">
        <v>16</v>
      </c>
      <c r="B21" s="6">
        <v>-2000</v>
      </c>
      <c r="C21" s="7"/>
      <c r="D21" s="7"/>
    </row>
    <row r="22" spans="1:4" ht="15.75" x14ac:dyDescent="0.25">
      <c r="A22" s="7" t="s">
        <v>17</v>
      </c>
      <c r="B22" s="6">
        <v>-7000</v>
      </c>
      <c r="C22" s="7"/>
      <c r="D22" s="7"/>
    </row>
    <row r="23" spans="1:4" ht="15.75" x14ac:dyDescent="0.25">
      <c r="A23" s="5" t="s">
        <v>13</v>
      </c>
      <c r="B23" s="8">
        <f>SUM(B16:B22)</f>
        <v>-38000</v>
      </c>
      <c r="C23" s="7"/>
      <c r="D23" s="7"/>
    </row>
    <row r="24" spans="1:4" ht="15.75" x14ac:dyDescent="0.25">
      <c r="A24" s="7"/>
      <c r="B24" s="6"/>
      <c r="C24" s="7"/>
      <c r="D24" s="7"/>
    </row>
    <row r="25" spans="1:4" ht="15.75" x14ac:dyDescent="0.25">
      <c r="A25" s="5" t="s">
        <v>18</v>
      </c>
      <c r="B25" s="9">
        <f>B13+B23</f>
        <v>-4000</v>
      </c>
      <c r="C25" s="7"/>
      <c r="D25" s="7"/>
    </row>
    <row r="28" spans="1:4" x14ac:dyDescent="0.25">
      <c r="A28" s="10" t="s">
        <v>14</v>
      </c>
      <c r="B28" s="11"/>
    </row>
    <row r="29" spans="1:4" x14ac:dyDescent="0.25">
      <c r="A29" s="10" t="s">
        <v>15</v>
      </c>
      <c r="B29" s="11"/>
    </row>
  </sheetData>
  <mergeCells count="1">
    <mergeCell ref="A6:D6"/>
  </mergeCells>
  <pageMargins left="0.70866141732283472" right="0.70866141732283472" top="0.59055118110236227" bottom="0.74803149606299213" header="0.31496062992125984" footer="0.31496062992125984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7</vt:i4>
      </vt:variant>
    </vt:vector>
  </HeadingPairs>
  <TitlesOfParts>
    <vt:vector size="7" baseType="lpstr">
      <vt:lpstr>Budget 2019</vt:lpstr>
      <vt:lpstr>Underlag o kommentarer</vt:lpstr>
      <vt:lpstr>Budget 2018</vt:lpstr>
      <vt:lpstr>Budget 2017</vt:lpstr>
      <vt:lpstr>Budget 2016</vt:lpstr>
      <vt:lpstr>Blad2</vt:lpstr>
      <vt:lpstr>Blad3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Agneta</dc:creator>
  <cp:lastModifiedBy>Ragnar Sidenvall</cp:lastModifiedBy>
  <cp:lastPrinted>2019-03-17T18:56:22Z</cp:lastPrinted>
  <dcterms:created xsi:type="dcterms:W3CDTF">2016-03-13T19:49:21Z</dcterms:created>
  <dcterms:modified xsi:type="dcterms:W3CDTF">2019-03-18T21:36:02Z</dcterms:modified>
</cp:coreProperties>
</file>